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20" windowHeight="12440" tabRatio="500" activeTab="1"/>
  </bookViews>
  <sheets>
    <sheet name="Compounding" sheetId="1" r:id="rId1"/>
    <sheet name="Emp. vs. SE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<sst xmlns="http://schemas.openxmlformats.org/spreadsheetml/2006/main" count="44" uniqueCount="44">
  <si>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Tax rate</t>
  </si>
  <si>
    <t>After year…</t>
  </si>
  <si>
    <t>Original investment</t>
  </si>
  <si>
    <t>Doubling, no tax</t>
  </si>
  <si>
    <t>Doubling, after tax</t>
  </si>
  <si>
    <t>Illustration of compounding effect</t>
  </si>
  <si>
    <t xml:space="preserve"> Employee</t>
  </si>
  <si>
    <t xml:space="preserve"> Entrepreneur</t>
  </si>
  <si>
    <t>Gross Income</t>
  </si>
  <si>
    <t>FICA tax</t>
  </si>
  <si>
    <t>FICA tax deduction</t>
  </si>
  <si>
    <t>AGI</t>
  </si>
  <si>
    <t>Example of employee vs. self-employed total tax liability</t>
  </si>
  <si>
    <t>Net income</t>
  </si>
  <si>
    <t>Taxable income</t>
  </si>
  <si>
    <t>**Est. Federal income tax</t>
  </si>
  <si>
    <t>Federal + FICA tax bill:</t>
  </si>
  <si>
    <t>Auto</t>
  </si>
  <si>
    <t>Cell phone</t>
  </si>
  <si>
    <t>Home-based business deductible expenses</t>
  </si>
  <si>
    <t>Schedule A mortgage interest</t>
  </si>
  <si>
    <t>Schedule A charitable</t>
  </si>
  <si>
    <t>Category</t>
  </si>
  <si>
    <t>Note</t>
  </si>
  <si>
    <t>Total amount</t>
  </si>
  <si>
    <t>Total deduction</t>
  </si>
  <si>
    <t>Utilities</t>
  </si>
  <si>
    <t>Mortgage interest</t>
  </si>
  <si>
    <t>Travel</t>
  </si>
  <si>
    <t>Meals, entertainment</t>
  </si>
  <si>
    <t>Family health insurance</t>
  </si>
  <si>
    <t>Deductible portion</t>
  </si>
  <si>
    <t>Total business expenses</t>
  </si>
  <si>
    <t>"Overlapping" business expenses</t>
  </si>
  <si>
    <t>25% bracket</t>
  </si>
  <si>
    <t>15% bracket</t>
  </si>
  <si>
    <t>Entrepreneur tax savings</t>
  </si>
  <si>
    <t>per year</t>
  </si>
  <si>
    <t>per month</t>
  </si>
  <si>
    <t>(Loan + gas + insurance) on new car</t>
  </si>
  <si>
    <t>Retirement deduction (max)</t>
  </si>
  <si>
    <t>increased retirement savings</t>
  </si>
  <si>
    <t>Total benefit</t>
  </si>
  <si>
    <t>**2007 Single filing status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</si>
</sst>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000"/>
    <numFmt numFmtId="172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9" fontId="0" fillId="0" borderId="0" xfId="21" applyAlignment="1">
      <alignment/>
    </xf>
    <xf numFmtId="8" fontId="0" fillId="0" borderId="0" xfId="21" applyNumberFormat="1" applyAlignment="1">
      <alignment/>
    </xf>
    <xf numFmtId="44" fontId="0" fillId="0" borderId="0" xfId="17" applyAlignment="1">
      <alignment/>
    </xf>
    <xf numFmtId="43" fontId="0" fillId="0" borderId="0" xfId="15" applyFont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9" fontId="1" fillId="0" borderId="0" xfId="17" applyNumberFormat="1" applyFont="1" applyAlignment="1">
      <alignment/>
    </xf>
    <xf numFmtId="165" fontId="6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205" zoomScaleNormal="205" workbookViewId="0" topLeftCell="A1">
      <selection activeCell="A1" sqref="A1"/>
    </sheetView>
  </sheetViews>
  <sheetFormatPr defaultColWidth="11.00390625" defaultRowHeight="12.75"/>
  <cols>
    <col min="1" max="1" width="23.375" style="0" customWidth="1"/>
    <col min="2" max="2" width="14.125" style="2" bestFit="1" customWidth="1"/>
    <col min="3" max="3" width="17.375" style="1" bestFit="1" customWidth="1"/>
    <col min="5" max="5" width="15.75390625" style="0" bestFit="1" customWidth="1"/>
    <col min="6" max="6" width="17.375" style="0" bestFit="1" customWidth="1"/>
  </cols>
  <sheetData>
    <row r="1" ht="12.75">
      <c r="A1" t="s">
        <v>5</v>
      </c>
    </row>
    <row r="3" spans="1:2" ht="12.75">
      <c r="A3" t="s">
        <v>0</v>
      </c>
      <c r="B3" s="3">
        <v>0.35</v>
      </c>
    </row>
    <row r="4" ht="12.75">
      <c r="B4" s="3"/>
    </row>
    <row r="5" spans="1:3" ht="12.75">
      <c r="A5" t="s">
        <v>2</v>
      </c>
      <c r="B5" s="5">
        <v>1</v>
      </c>
      <c r="C5" s="5">
        <v>1</v>
      </c>
    </row>
    <row r="6" ht="12.75">
      <c r="B6" s="4"/>
    </row>
    <row r="7" spans="1:6" ht="12.75">
      <c r="A7" t="s">
        <v>1</v>
      </c>
      <c r="B7" s="7" t="s">
        <v>3</v>
      </c>
      <c r="C7" s="6" t="s">
        <v>4</v>
      </c>
      <c r="E7" s="7"/>
      <c r="F7" s="6"/>
    </row>
    <row r="8" spans="1:3" ht="12.75">
      <c r="A8">
        <v>1</v>
      </c>
      <c r="B8" s="5">
        <f>B5+B5</f>
        <v>2</v>
      </c>
      <c r="C8" s="5">
        <f>C5+C5*(1-$B$3)</f>
        <v>1.65</v>
      </c>
    </row>
    <row r="9" spans="1:3" ht="12.75">
      <c r="A9">
        <v>2</v>
      </c>
      <c r="B9" s="5">
        <f aca="true" t="shared" si="0" ref="B9:B17">B8+B8</f>
        <v>4</v>
      </c>
      <c r="C9" s="5">
        <f aca="true" t="shared" si="1" ref="C9:C17">C8+C8*(1-$B$3)</f>
        <v>2.7225</v>
      </c>
    </row>
    <row r="10" spans="1:3" ht="12.75">
      <c r="A10">
        <v>3</v>
      </c>
      <c r="B10" s="5">
        <f t="shared" si="0"/>
        <v>8</v>
      </c>
      <c r="C10" s="5">
        <f t="shared" si="1"/>
        <v>4.492125000000001</v>
      </c>
    </row>
    <row r="11" spans="1:3" ht="12.75">
      <c r="A11">
        <v>4</v>
      </c>
      <c r="B11" s="5">
        <f t="shared" si="0"/>
        <v>16</v>
      </c>
      <c r="C11" s="5">
        <f t="shared" si="1"/>
        <v>7.412006250000001</v>
      </c>
    </row>
    <row r="12" spans="1:3" ht="12.75">
      <c r="A12">
        <v>5</v>
      </c>
      <c r="B12" s="5">
        <f t="shared" si="0"/>
        <v>32</v>
      </c>
      <c r="C12" s="5">
        <f t="shared" si="1"/>
        <v>12.229810312500002</v>
      </c>
    </row>
    <row r="13" spans="1:3" ht="12.75">
      <c r="A13">
        <v>6</v>
      </c>
      <c r="B13" s="5">
        <f t="shared" si="0"/>
        <v>64</v>
      </c>
      <c r="C13" s="5">
        <f t="shared" si="1"/>
        <v>20.179187015625004</v>
      </c>
    </row>
    <row r="14" spans="1:3" ht="12.75">
      <c r="A14">
        <v>7</v>
      </c>
      <c r="B14" s="5">
        <f t="shared" si="0"/>
        <v>128</v>
      </c>
      <c r="C14" s="5">
        <f t="shared" si="1"/>
        <v>33.29565857578126</v>
      </c>
    </row>
    <row r="15" spans="1:3" ht="12.75">
      <c r="A15">
        <v>8</v>
      </c>
      <c r="B15" s="5">
        <f t="shared" si="0"/>
        <v>256</v>
      </c>
      <c r="C15" s="5">
        <f t="shared" si="1"/>
        <v>54.93783665003908</v>
      </c>
    </row>
    <row r="16" spans="1:3" ht="12.75">
      <c r="A16">
        <v>9</v>
      </c>
      <c r="B16" s="5">
        <f t="shared" si="0"/>
        <v>512</v>
      </c>
      <c r="C16" s="5">
        <f t="shared" si="1"/>
        <v>90.64743047256448</v>
      </c>
    </row>
    <row r="17" spans="1:3" ht="12.75">
      <c r="A17">
        <v>10</v>
      </c>
      <c r="B17" s="5">
        <f t="shared" si="0"/>
        <v>1024</v>
      </c>
      <c r="C17" s="5">
        <f t="shared" si="1"/>
        <v>149.5682602797314</v>
      </c>
    </row>
    <row r="18" spans="1:3" ht="12.75">
      <c r="A18">
        <v>11</v>
      </c>
      <c r="B18" s="5">
        <f>B17+B17</f>
        <v>2048</v>
      </c>
      <c r="C18" s="5">
        <f>C17+C17*(1-$B$3)</f>
        <v>246.7876294615568</v>
      </c>
    </row>
    <row r="19" spans="1:3" ht="12.75">
      <c r="A19">
        <v>12</v>
      </c>
      <c r="B19" s="5">
        <f aca="true" t="shared" si="2" ref="B19:B27">B18+B18</f>
        <v>4096</v>
      </c>
      <c r="C19" s="5">
        <f aca="true" t="shared" si="3" ref="C19:C27">C18+C18*(1-$B$3)</f>
        <v>407.19958861156874</v>
      </c>
    </row>
    <row r="20" spans="1:3" ht="12.75">
      <c r="A20">
        <v>13</v>
      </c>
      <c r="B20" s="5">
        <f t="shared" si="2"/>
        <v>8192</v>
      </c>
      <c r="C20" s="5">
        <f t="shared" si="3"/>
        <v>671.8793212090884</v>
      </c>
    </row>
    <row r="21" spans="1:3" ht="12.75">
      <c r="A21">
        <v>14</v>
      </c>
      <c r="B21" s="5">
        <f t="shared" si="2"/>
        <v>16384</v>
      </c>
      <c r="C21" s="5">
        <f t="shared" si="3"/>
        <v>1108.600879994996</v>
      </c>
    </row>
    <row r="22" spans="1:3" ht="12.75">
      <c r="A22">
        <v>15</v>
      </c>
      <c r="B22" s="5">
        <f t="shared" si="2"/>
        <v>32768</v>
      </c>
      <c r="C22" s="5">
        <f t="shared" si="3"/>
        <v>1829.1914519917432</v>
      </c>
    </row>
    <row r="23" spans="1:3" ht="12.75">
      <c r="A23">
        <v>16</v>
      </c>
      <c r="B23" s="5">
        <f t="shared" si="2"/>
        <v>65536</v>
      </c>
      <c r="C23" s="5">
        <f t="shared" si="3"/>
        <v>3018.1658957863765</v>
      </c>
    </row>
    <row r="24" spans="1:3" ht="12.75">
      <c r="A24">
        <v>17</v>
      </c>
      <c r="B24" s="5">
        <f t="shared" si="2"/>
        <v>131072</v>
      </c>
      <c r="C24" s="5">
        <f t="shared" si="3"/>
        <v>4979.973728047521</v>
      </c>
    </row>
    <row r="25" spans="1:3" ht="12.75">
      <c r="A25">
        <v>18</v>
      </c>
      <c r="B25" s="5">
        <f t="shared" si="2"/>
        <v>262144</v>
      </c>
      <c r="C25" s="5">
        <f t="shared" si="3"/>
        <v>8216.95665127841</v>
      </c>
    </row>
    <row r="26" spans="1:3" ht="12.75">
      <c r="A26">
        <v>19</v>
      </c>
      <c r="B26" s="5">
        <f t="shared" si="2"/>
        <v>524288</v>
      </c>
      <c r="C26" s="5">
        <f t="shared" si="3"/>
        <v>13557.978474609376</v>
      </c>
    </row>
    <row r="27" spans="1:3" ht="12.75">
      <c r="A27">
        <v>20</v>
      </c>
      <c r="B27" s="5">
        <f t="shared" si="2"/>
        <v>1048576</v>
      </c>
      <c r="C27" s="5">
        <f t="shared" si="3"/>
        <v>22370.66448310547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60" zoomScaleNormal="160" workbookViewId="0" topLeftCell="A1">
      <selection activeCell="C14" sqref="C14"/>
    </sheetView>
  </sheetViews>
  <sheetFormatPr defaultColWidth="11.00390625" defaultRowHeight="12.75"/>
  <cols>
    <col min="1" max="1" width="24.75390625" style="0" customWidth="1"/>
    <col min="2" max="2" width="11.625" style="8" bestFit="1" customWidth="1"/>
    <col min="3" max="3" width="16.875" style="8" bestFit="1" customWidth="1"/>
    <col min="4" max="4" width="11.375" style="0" customWidth="1"/>
    <col min="5" max="5" width="30.25390625" style="0" bestFit="1" customWidth="1"/>
  </cols>
  <sheetData>
    <row r="1" ht="12.75">
      <c r="A1" t="s">
        <v>12</v>
      </c>
    </row>
    <row r="3" spans="2:3" ht="12.75">
      <c r="B3" s="8" t="s">
        <v>6</v>
      </c>
      <c r="C3" s="8" t="s">
        <v>7</v>
      </c>
    </row>
    <row r="4" spans="1:3" ht="12.75">
      <c r="A4" t="s">
        <v>8</v>
      </c>
      <c r="B4" s="8">
        <v>100000</v>
      </c>
      <c r="C4" s="8">
        <v>100000</v>
      </c>
    </row>
    <row r="5" spans="1:3" ht="12.75">
      <c r="A5" t="s">
        <v>33</v>
      </c>
      <c r="B5" s="8">
        <v>0</v>
      </c>
      <c r="C5" s="8">
        <f>D31</f>
        <v>31290</v>
      </c>
    </row>
    <row r="6" spans="1:3" ht="12.75">
      <c r="A6" t="s">
        <v>13</v>
      </c>
      <c r="B6" s="8">
        <f>B4-B5</f>
        <v>100000</v>
      </c>
      <c r="C6" s="8">
        <f>C4-C5</f>
        <v>68710</v>
      </c>
    </row>
    <row r="7" spans="1:4" ht="12.75">
      <c r="A7" s="11" t="s">
        <v>9</v>
      </c>
      <c r="B7" s="8">
        <f>0.0765*B6</f>
        <v>7650</v>
      </c>
      <c r="C7" s="8">
        <f>C6*0.9235*0.153</f>
        <v>9708.413805</v>
      </c>
      <c r="D7" s="11"/>
    </row>
    <row r="8" spans="1:3" ht="12.75">
      <c r="A8" t="s">
        <v>10</v>
      </c>
      <c r="B8" s="8">
        <v>0</v>
      </c>
      <c r="C8" s="8">
        <f>0.5*C7</f>
        <v>4854.2069025</v>
      </c>
    </row>
    <row r="9" spans="1:5" ht="12.75">
      <c r="A9" t="s">
        <v>40</v>
      </c>
      <c r="B9" s="8">
        <v>15500</v>
      </c>
      <c r="C9" s="8">
        <f>0.2*C6</f>
        <v>13742</v>
      </c>
      <c r="D9" s="19">
        <f>C9-B9</f>
        <v>-1758</v>
      </c>
      <c r="E9" s="20" t="s">
        <v>41</v>
      </c>
    </row>
    <row r="10" spans="1:3" ht="12.75">
      <c r="A10" t="s">
        <v>11</v>
      </c>
      <c r="B10" s="8">
        <f>B6-B9</f>
        <v>84500</v>
      </c>
      <c r="C10" s="8">
        <f>C6-SUM(C8:C9)</f>
        <v>50113.7930975</v>
      </c>
    </row>
    <row r="11" spans="1:3" ht="12.75">
      <c r="A11" t="s">
        <v>20</v>
      </c>
      <c r="B11" s="8">
        <v>15000</v>
      </c>
      <c r="C11" s="8">
        <f>B11*0.9</f>
        <v>13500</v>
      </c>
    </row>
    <row r="12" spans="1:3" ht="12.75">
      <c r="A12" t="s">
        <v>21</v>
      </c>
      <c r="B12" s="8">
        <v>5000</v>
      </c>
      <c r="C12" s="8">
        <f>B12</f>
        <v>5000</v>
      </c>
    </row>
    <row r="13" spans="1:3" ht="12.75">
      <c r="A13" t="s">
        <v>14</v>
      </c>
      <c r="B13" s="8">
        <f>B10-SUM(B11:B12)</f>
        <v>64500</v>
      </c>
      <c r="C13" s="8">
        <f>C10-SUM(C11:C12)</f>
        <v>31613.793097499998</v>
      </c>
    </row>
    <row r="14" spans="1:4" ht="12.75">
      <c r="A14" t="s">
        <v>15</v>
      </c>
      <c r="B14" s="8">
        <f>4386.25+0.25*(B13-31850)</f>
        <v>12548.75</v>
      </c>
      <c r="C14" s="8">
        <f>782.5+0.15*(C13-7825)</f>
        <v>4350.818964624999</v>
      </c>
      <c r="D14" t="s">
        <v>43</v>
      </c>
    </row>
    <row r="15" spans="1:3" s="9" customFormat="1" ht="12.75">
      <c r="A15" s="9" t="s">
        <v>16</v>
      </c>
      <c r="B15" s="13">
        <f>B7+B14</f>
        <v>20198.75</v>
      </c>
      <c r="C15" s="10">
        <f>C7+C14</f>
        <v>14059.232769625</v>
      </c>
    </row>
    <row r="16" spans="2:3" ht="12.75">
      <c r="B16" s="15" t="s">
        <v>34</v>
      </c>
      <c r="C16" s="15" t="s">
        <v>35</v>
      </c>
    </row>
    <row r="18" spans="1:5" ht="12.75">
      <c r="A18" t="s">
        <v>36</v>
      </c>
      <c r="B18" s="13">
        <f>B15-C15</f>
        <v>6139.5172303750005</v>
      </c>
      <c r="C18" s="8" t="s">
        <v>37</v>
      </c>
      <c r="D18" s="13">
        <f>B18/12</f>
        <v>511.62643586458336</v>
      </c>
      <c r="E18" t="s">
        <v>38</v>
      </c>
    </row>
    <row r="19" spans="1:2" ht="12.75">
      <c r="A19" t="s">
        <v>42</v>
      </c>
      <c r="B19" s="8">
        <f>B18+D9</f>
        <v>4381.5172303750005</v>
      </c>
    </row>
    <row r="22" ht="12.75">
      <c r="A22" s="9" t="s">
        <v>19</v>
      </c>
    </row>
    <row r="23" spans="1:5" s="12" customFormat="1" ht="12.75">
      <c r="A23" s="12" t="s">
        <v>22</v>
      </c>
      <c r="B23" s="14" t="s">
        <v>24</v>
      </c>
      <c r="C23" s="14" t="s">
        <v>31</v>
      </c>
      <c r="D23" s="12" t="s">
        <v>25</v>
      </c>
      <c r="E23" s="12" t="s">
        <v>23</v>
      </c>
    </row>
    <row r="24" spans="1:5" ht="12.75">
      <c r="A24" t="s">
        <v>17</v>
      </c>
      <c r="B24" s="8">
        <f>12*(500+400+100)</f>
        <v>12000</v>
      </c>
      <c r="C24" s="3">
        <v>0.75</v>
      </c>
      <c r="D24" s="8">
        <f>B24*C24</f>
        <v>9000</v>
      </c>
      <c r="E24" t="s">
        <v>39</v>
      </c>
    </row>
    <row r="25" spans="1:4" ht="12.75">
      <c r="A25" t="s">
        <v>18</v>
      </c>
      <c r="B25" s="8">
        <f>125*12</f>
        <v>1500</v>
      </c>
      <c r="C25" s="3">
        <v>0.9</v>
      </c>
      <c r="D25" s="8">
        <f aca="true" t="shared" si="0" ref="D25:D30">B25*C25</f>
        <v>1350</v>
      </c>
    </row>
    <row r="26" spans="1:4" ht="12.75">
      <c r="A26" t="s">
        <v>26</v>
      </c>
      <c r="B26" s="8">
        <f>200*12</f>
        <v>2400</v>
      </c>
      <c r="C26" s="3">
        <v>0.1</v>
      </c>
      <c r="D26" s="8">
        <f t="shared" si="0"/>
        <v>240</v>
      </c>
    </row>
    <row r="27" spans="1:4" ht="12.75">
      <c r="A27" s="11" t="s">
        <v>27</v>
      </c>
      <c r="B27" s="8">
        <f>B11</f>
        <v>15000</v>
      </c>
      <c r="C27" s="3">
        <v>0.1</v>
      </c>
      <c r="D27" s="8">
        <f t="shared" si="0"/>
        <v>1500</v>
      </c>
    </row>
    <row r="28" spans="1:4" ht="12.75">
      <c r="A28" s="11" t="s">
        <v>28</v>
      </c>
      <c r="B28" s="8">
        <f>2000*4</f>
        <v>8000</v>
      </c>
      <c r="C28" s="3">
        <v>1</v>
      </c>
      <c r="D28" s="8">
        <f t="shared" si="0"/>
        <v>8000</v>
      </c>
    </row>
    <row r="29" spans="1:4" ht="12.75">
      <c r="A29" s="11" t="s">
        <v>29</v>
      </c>
      <c r="B29" s="8">
        <f>200*12</f>
        <v>2400</v>
      </c>
      <c r="C29" s="3">
        <v>0.5</v>
      </c>
      <c r="D29" s="8">
        <f t="shared" si="0"/>
        <v>1200</v>
      </c>
    </row>
    <row r="30" spans="1:4" ht="13.5" thickBot="1">
      <c r="A30" s="11" t="s">
        <v>30</v>
      </c>
      <c r="B30" s="8">
        <v>10000</v>
      </c>
      <c r="C30" s="3">
        <v>1</v>
      </c>
      <c r="D30" s="8">
        <f t="shared" si="0"/>
        <v>10000</v>
      </c>
    </row>
    <row r="31" spans="1:4" ht="13.5" thickTop="1">
      <c r="A31" s="16" t="s">
        <v>32</v>
      </c>
      <c r="B31" s="17">
        <f>SUM(B24:B30)</f>
        <v>51300</v>
      </c>
      <c r="C31" s="18"/>
      <c r="D31" s="17">
        <f>SUM(D24:D30)</f>
        <v>31290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Korb</dc:creator>
  <cp:keywords/>
  <dc:description/>
  <cp:lastModifiedBy>Clark Korb</cp:lastModifiedBy>
  <dcterms:created xsi:type="dcterms:W3CDTF">2007-06-01T00:19:34Z</dcterms:created>
  <cp:category/>
  <cp:version/>
  <cp:contentType/>
  <cp:contentStatus/>
</cp:coreProperties>
</file>